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CIDA\UCIDA GENERAL ADMINISTRATION\UCIDA POLICIES\2018\"/>
    </mc:Choice>
  </mc:AlternateContent>
  <bookViews>
    <workbookView xWindow="0" yWindow="0" windowWidth="21060" windowHeight="4560" tabRatio="599"/>
  </bookViews>
  <sheets>
    <sheet name="PILOT Calculator" sheetId="3" r:id="rId1"/>
  </sheets>
  <externalReferences>
    <externalReference r:id="rId2"/>
  </externalReferences>
  <definedNames>
    <definedName name="_xlnm.Print_Area" localSheetId="0">'PILOT Calculator'!$A$1:$G$89</definedName>
    <definedName name="Z_0AC8749D_02DA_4713_A1E2_71D62C591571_.wvu.PrintArea" localSheetId="0" hidden="1">'PILOT Calculator'!$A$1:$G$89</definedName>
  </definedNames>
  <calcPr calcId="171027"/>
  <customWorkbookViews>
    <customWorkbookView name="Pilot Calculator" guid="{0AC8749D-02DA-4713-A1E2-71D62C591571}" includeHiddenRowCol="0" maximized="1" xWindow="-8" yWindow="-8" windowWidth="1936" windowHeight="1056" tabRatio="599" activeSheetId="3"/>
  </customWorkbookViews>
</workbook>
</file>

<file path=xl/calcChain.xml><?xml version="1.0" encoding="utf-8"?>
<calcChain xmlns="http://schemas.openxmlformats.org/spreadsheetml/2006/main">
  <c r="C91" i="3" l="1"/>
  <c r="C92" i="3"/>
  <c r="C106" i="3" l="1"/>
  <c r="C105" i="3"/>
  <c r="C104" i="3"/>
  <c r="C113" i="3"/>
  <c r="C107" i="3" l="1"/>
  <c r="C128" i="3"/>
  <c r="C127" i="3"/>
  <c r="C126" i="3"/>
  <c r="C122" i="3"/>
  <c r="C121" i="3"/>
  <c r="C120" i="3"/>
  <c r="C117" i="3"/>
  <c r="C111" i="3"/>
  <c r="C110" i="3"/>
  <c r="C100" i="3"/>
  <c r="C99" i="3"/>
  <c r="C98" i="3"/>
  <c r="D94" i="3"/>
  <c r="C94" i="3" s="1"/>
  <c r="C93" i="3"/>
  <c r="C112" i="3" l="1"/>
  <c r="C114" i="3" s="1"/>
  <c r="C95" i="3"/>
  <c r="C101" i="3"/>
  <c r="C123" i="3"/>
  <c r="C129" i="3"/>
  <c r="C131" i="3" l="1"/>
  <c r="G80" i="3" s="1"/>
</calcChain>
</file>

<file path=xl/sharedStrings.xml><?xml version="1.0" encoding="utf-8"?>
<sst xmlns="http://schemas.openxmlformats.org/spreadsheetml/2006/main" count="53" uniqueCount="45">
  <si>
    <t>PILOT Points Calculator</t>
  </si>
  <si>
    <t># of Jobs</t>
  </si>
  <si>
    <t>Permanent New Jobs Created</t>
  </si>
  <si>
    <t># of Retained Jobs</t>
  </si>
  <si>
    <t>Wage</t>
  </si>
  <si>
    <t>Construction Workforce</t>
  </si>
  <si>
    <t>Environmentally Sustainable</t>
  </si>
  <si>
    <t>Community Investment</t>
  </si>
  <si>
    <t>Check All that Apply</t>
  </si>
  <si>
    <t>Post job openings with the Workforce Investment Board/Workforce System One-Stop Job Center</t>
  </si>
  <si>
    <t>At least 50% of workforce has advanced educational credential</t>
  </si>
  <si>
    <t>Total Points</t>
  </si>
  <si>
    <t>New Jobs Created</t>
  </si>
  <si>
    <t>Total</t>
  </si>
  <si>
    <t>Jobs Retained</t>
  </si>
  <si>
    <t>Contruction Workforce</t>
  </si>
  <si>
    <t>Environmental Sustainability</t>
  </si>
  <si>
    <t xml:space="preserve">Educational Workforce </t>
  </si>
  <si>
    <t>Grand Total</t>
  </si>
  <si>
    <t xml:space="preserve"> Hourly Wage of ≥ 80% of Full Time Equivalent Workers </t>
  </si>
  <si>
    <t>1.</t>
  </si>
  <si>
    <t>2.</t>
  </si>
  <si>
    <t>3.</t>
  </si>
  <si>
    <t>Check if Any Applies</t>
  </si>
  <si>
    <t>Subtotal</t>
  </si>
  <si>
    <t xml:space="preserve">Check All that Apply </t>
  </si>
  <si>
    <t xml:space="preserve">   Educational/ Workforce Investment</t>
  </si>
  <si>
    <t>Check if Applies</t>
  </si>
  <si>
    <t>75% regional workforce (Ulster County &amp; Neighbors)</t>
  </si>
  <si>
    <t>Ulster County Industrial Development Agency</t>
  </si>
  <si>
    <t>$20.74 to $25.50/hr</t>
  </si>
  <si>
    <t xml:space="preserve"> $25.51 to $31.87/hr</t>
  </si>
  <si>
    <t>≥ $31.88/hr</t>
  </si>
  <si>
    <t>Project within ¼ mile of public transit</t>
  </si>
  <si>
    <t>In economically distressed area of County</t>
  </si>
  <si>
    <t>Needed industry/service in Ulster County</t>
  </si>
  <si>
    <t>Use of existing industrial site or brownfield</t>
  </si>
  <si>
    <t>Construction in a shovel-ready site or designated business park</t>
  </si>
  <si>
    <t>LEEDS Certified or use of significant renewable energy</t>
  </si>
  <si>
    <t>Workforce housing or senior/disabled housing</t>
  </si>
  <si>
    <t>50% paid prevailing wages</t>
  </si>
  <si>
    <t>75% paid prevailing wage</t>
  </si>
  <si>
    <t>UCIDA</t>
  </si>
  <si>
    <t>UCIDA Uniform Tax Policy Matrix (Applicable to Uniform Tax Exemption Policy ('UTEP') Categories 1-4):</t>
  </si>
  <si>
    <t>Applicable Abatement Schedule: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</si>
</sst>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u/>
      <sz val="18"/>
      <color rgb="FF000000"/>
      <name val="Calibri"/>
      <family val="2"/>
    </font>
    <font>
      <sz val="8"/>
      <color theme="1"/>
      <name val="Arial"/>
      <family val="2"/>
    </font>
    <font>
      <sz val="36"/>
      <color theme="1"/>
      <name val="Arial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/>
    <xf numFmtId="1" fontId="2" fillId="0" borderId="0" xfId="0" applyNumberFormat="1" applyFont="1" applyFill="1" applyBorder="1"/>
    <xf numFmtId="2" fontId="2" fillId="0" borderId="6" xfId="0" applyNumberFormat="1" applyFont="1" applyFill="1" applyBorder="1"/>
    <xf numFmtId="0" fontId="2" fillId="0" borderId="6" xfId="0" applyFont="1" applyFill="1" applyBorder="1"/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2" xfId="1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/>
    <xf numFmtId="0" fontId="5" fillId="0" borderId="0" xfId="0" applyFont="1" applyAlignment="1">
      <alignment vertical="center"/>
    </xf>
    <xf numFmtId="0" fontId="2" fillId="0" borderId="7" xfId="0" applyFont="1" applyFill="1" applyBorder="1"/>
    <xf numFmtId="0" fontId="6" fillId="0" borderId="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8" fontId="2" fillId="3" borderId="4" xfId="0" applyNumberFormat="1" applyFont="1" applyFill="1" applyBorder="1" applyAlignment="1">
      <alignment horizontal="left" indent="5"/>
    </xf>
    <xf numFmtId="0" fontId="2" fillId="3" borderId="4" xfId="0" applyFont="1" applyFill="1" applyBorder="1" applyAlignment="1">
      <alignment horizontal="left" indent="5"/>
    </xf>
    <xf numFmtId="0" fontId="2" fillId="0" borderId="4" xfId="0" applyFont="1" applyFill="1" applyBorder="1" applyAlignment="1">
      <alignment horizontal="left" indent="5"/>
    </xf>
    <xf numFmtId="0" fontId="2" fillId="3" borderId="6" xfId="0" applyFont="1" applyFill="1" applyBorder="1" applyAlignment="1">
      <alignment horizontal="left" indent="5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D73F9"/>
      <color rgb="FF896FF9"/>
      <color rgb="FF009ED6"/>
      <color rgb="FF7FA3CF"/>
      <color rgb="FFCEF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D$110" noThreeD="1"/>
</file>

<file path=xl/ctrlProps/ctrlProp10.xml><?xml version="1.0" encoding="utf-8"?>
<formControlPr xmlns="http://schemas.microsoft.com/office/spreadsheetml/2009/9/main" objectType="CheckBox" fmlaLink="$D$113" noThreeD="1"/>
</file>

<file path=xl/ctrlProps/ctrlProp11.xml><?xml version="1.0" encoding="utf-8"?>
<formControlPr xmlns="http://schemas.microsoft.com/office/spreadsheetml/2009/9/main" objectType="CheckBox" fmlaLink="$D$105" noThreeD="1"/>
</file>

<file path=xl/ctrlProps/ctrlProp12.xml><?xml version="1.0" encoding="utf-8"?>
<formControlPr xmlns="http://schemas.microsoft.com/office/spreadsheetml/2009/9/main" objectType="CheckBox" fmlaLink="$D$106" noThreeD="1"/>
</file>

<file path=xl/ctrlProps/ctrlProp13.xml><?xml version="1.0" encoding="utf-8"?>
<formControlPr xmlns="http://schemas.microsoft.com/office/spreadsheetml/2009/9/main" objectType="CheckBox" fmlaLink="$D$104" noThreeD="1"/>
</file>

<file path=xl/ctrlProps/ctrlProp2.xml><?xml version="1.0" encoding="utf-8"?>
<formControlPr xmlns="http://schemas.microsoft.com/office/spreadsheetml/2009/9/main" objectType="CheckBox" fmlaLink="$D$111" noThreeD="1"/>
</file>

<file path=xl/ctrlProps/ctrlProp3.xml><?xml version="1.0" encoding="utf-8"?>
<formControlPr xmlns="http://schemas.microsoft.com/office/spreadsheetml/2009/9/main" objectType="CheckBox" fmlaLink="$D$117" noThreeD="1"/>
</file>

<file path=xl/ctrlProps/ctrlProp4.xml><?xml version="1.0" encoding="utf-8"?>
<formControlPr xmlns="http://schemas.microsoft.com/office/spreadsheetml/2009/9/main" objectType="CheckBox" fmlaLink="$D$120" noThreeD="1"/>
</file>

<file path=xl/ctrlProps/ctrlProp5.xml><?xml version="1.0" encoding="utf-8"?>
<formControlPr xmlns="http://schemas.microsoft.com/office/spreadsheetml/2009/9/main" objectType="CheckBox" fmlaLink="$D$121" noThreeD="1"/>
</file>

<file path=xl/ctrlProps/ctrlProp6.xml><?xml version="1.0" encoding="utf-8"?>
<formControlPr xmlns="http://schemas.microsoft.com/office/spreadsheetml/2009/9/main" objectType="CheckBox" fmlaLink="$D$122" noThreeD="1"/>
</file>

<file path=xl/ctrlProps/ctrlProp7.xml><?xml version="1.0" encoding="utf-8"?>
<formControlPr xmlns="http://schemas.microsoft.com/office/spreadsheetml/2009/9/main" objectType="CheckBox" fmlaLink="$D$127" noThreeD="1"/>
</file>

<file path=xl/ctrlProps/ctrlProp8.xml><?xml version="1.0" encoding="utf-8"?>
<formControlPr xmlns="http://schemas.microsoft.com/office/spreadsheetml/2009/9/main" objectType="CheckBox" fmlaLink="$D$128" noThreeD="1"/>
</file>

<file path=xl/ctrlProps/ctrlProp9.xml><?xml version="1.0" encoding="utf-8"?>
<formControlPr xmlns="http://schemas.microsoft.com/office/spreadsheetml/2009/9/main" objectType="CheckBox" fmlaLink="$D$126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60</xdr:row>
          <xdr:rowOff>228600</xdr:rowOff>
        </xdr:from>
        <xdr:to>
          <xdr:col>6</xdr:col>
          <xdr:colOff>619125</xdr:colOff>
          <xdr:row>62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9525</xdr:rowOff>
        </xdr:from>
        <xdr:to>
          <xdr:col>6</xdr:col>
          <xdr:colOff>600075</xdr:colOff>
          <xdr:row>63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66</xdr:row>
          <xdr:rowOff>123825</xdr:rowOff>
        </xdr:from>
        <xdr:to>
          <xdr:col>6</xdr:col>
          <xdr:colOff>619125</xdr:colOff>
          <xdr:row>68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70</xdr:row>
          <xdr:rowOff>228600</xdr:rowOff>
        </xdr:from>
        <xdr:to>
          <xdr:col>6</xdr:col>
          <xdr:colOff>619125</xdr:colOff>
          <xdr:row>72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0</xdr:rowOff>
        </xdr:from>
        <xdr:to>
          <xdr:col>6</xdr:col>
          <xdr:colOff>619125</xdr:colOff>
          <xdr:row>73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9525</xdr:rowOff>
        </xdr:from>
        <xdr:to>
          <xdr:col>6</xdr:col>
          <xdr:colOff>619125</xdr:colOff>
          <xdr:row>74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0</xdr:rowOff>
        </xdr:from>
        <xdr:to>
          <xdr:col>6</xdr:col>
          <xdr:colOff>619125</xdr:colOff>
          <xdr:row>78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78</xdr:row>
          <xdr:rowOff>9525</xdr:rowOff>
        </xdr:from>
        <xdr:to>
          <xdr:col>6</xdr:col>
          <xdr:colOff>619125</xdr:colOff>
          <xdr:row>79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180975</xdr:rowOff>
        </xdr:from>
        <xdr:to>
          <xdr:col>6</xdr:col>
          <xdr:colOff>600075</xdr:colOff>
          <xdr:row>77</xdr:row>
          <xdr:rowOff>57150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209550</xdr:rowOff>
        </xdr:from>
        <xdr:to>
          <xdr:col>6</xdr:col>
          <xdr:colOff>314325</xdr:colOff>
          <xdr:row>64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190500</xdr:rowOff>
        </xdr:from>
        <xdr:to>
          <xdr:col>6</xdr:col>
          <xdr:colOff>314325</xdr:colOff>
          <xdr:row>58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58</xdr:row>
          <xdr:rowOff>9525</xdr:rowOff>
        </xdr:from>
        <xdr:to>
          <xdr:col>6</xdr:col>
          <xdr:colOff>314325</xdr:colOff>
          <xdr:row>59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190500</xdr:rowOff>
        </xdr:from>
        <xdr:to>
          <xdr:col>6</xdr:col>
          <xdr:colOff>619125</xdr:colOff>
          <xdr:row>57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58733</xdr:colOff>
      <xdr:row>82</xdr:row>
      <xdr:rowOff>44447</xdr:rowOff>
    </xdr:from>
    <xdr:to>
      <xdr:col>6</xdr:col>
      <xdr:colOff>1504950</xdr:colOff>
      <xdr:row>87</xdr:row>
      <xdr:rowOff>146851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3" y="16532222"/>
          <a:ext cx="10952167" cy="1054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6</xdr:col>
      <xdr:colOff>1200150</xdr:colOff>
      <xdr:row>41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9EB049A-EC04-4118-935F-CECCCC43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33475"/>
          <a:ext cx="10687050" cy="705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CIDA/UCIDA%20GENERAL%20ADMINISTRATION/PILOT%20Assessment%20Tool/UCIDA%20PILOT%20Assessment%20Template%20January_2018_T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 Calculator"/>
      <sheetName val="PILOT 7-8 points"/>
      <sheetName val="PILOT 9-11 points"/>
      <sheetName val="PILOT 12+ points"/>
      <sheetName val="UTEP Schedule"/>
      <sheetName val="PILOT Points Legen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131"/>
  <sheetViews>
    <sheetView showGridLines="0" tabSelected="1" view="pageLayout" zoomScaleNormal="100" zoomScaleSheetLayoutView="120" workbookViewId="0">
      <selection activeCell="E4" sqref="E4"/>
    </sheetView>
  </sheetViews>
  <sheetFormatPr defaultRowHeight="15" x14ac:dyDescent="0.25"/>
  <cols>
    <col min="1" max="1" width="6.28515625" style="1" customWidth="1"/>
    <col min="2" max="2" width="27" style="1" bestFit="1" customWidth="1"/>
    <col min="3" max="3" width="26.7109375" style="1" bestFit="1" customWidth="1"/>
    <col min="4" max="4" width="13.140625" style="1" bestFit="1" customWidth="1"/>
    <col min="5" max="5" width="30.140625" style="1" bestFit="1" customWidth="1"/>
    <col min="6" max="6" width="29.42578125" style="1" bestFit="1" customWidth="1"/>
    <col min="7" max="7" width="22.140625" style="19" customWidth="1"/>
    <col min="8" max="1549" width="9.140625" style="1" customWidth="1"/>
    <col min="1550" max="16384" width="9.140625" style="1"/>
  </cols>
  <sheetData>
    <row r="1" spans="1:3" ht="44.25" x14ac:dyDescent="0.25">
      <c r="A1" s="17" t="s">
        <v>42</v>
      </c>
      <c r="B1" s="17"/>
      <c r="C1" s="17"/>
    </row>
    <row r="2" spans="1:3" x14ac:dyDescent="0.25">
      <c r="A2" s="15" t="s">
        <v>29</v>
      </c>
    </row>
    <row r="4" spans="1:3" x14ac:dyDescent="0.25">
      <c r="A4" s="1" t="s">
        <v>43</v>
      </c>
    </row>
    <row r="38" spans="3:7" x14ac:dyDescent="0.25">
      <c r="C38" s="2"/>
      <c r="D38" s="2"/>
      <c r="E38" s="2"/>
      <c r="F38" s="2"/>
      <c r="G38" s="20"/>
    </row>
    <row r="39" spans="3:7" x14ac:dyDescent="0.25">
      <c r="C39" s="2"/>
      <c r="D39" s="2"/>
      <c r="E39" s="2"/>
      <c r="F39" s="2"/>
      <c r="G39" s="20"/>
    </row>
    <row r="40" spans="3:7" x14ac:dyDescent="0.25">
      <c r="C40" s="2"/>
      <c r="D40" s="2"/>
      <c r="E40" s="2"/>
      <c r="F40" s="2"/>
      <c r="G40" s="20"/>
    </row>
    <row r="41" spans="3:7" x14ac:dyDescent="0.25">
      <c r="C41" s="2"/>
      <c r="D41" s="2"/>
      <c r="E41" s="2"/>
      <c r="F41" s="2"/>
      <c r="G41" s="20"/>
    </row>
    <row r="42" spans="3:7" x14ac:dyDescent="0.25">
      <c r="C42" s="2"/>
      <c r="D42" s="2"/>
      <c r="E42" s="2"/>
      <c r="F42" s="2"/>
      <c r="G42" s="20"/>
    </row>
    <row r="43" spans="3:7" x14ac:dyDescent="0.25">
      <c r="C43" s="2"/>
      <c r="D43" s="2"/>
      <c r="E43" s="2"/>
      <c r="F43" s="2"/>
      <c r="G43" s="20"/>
    </row>
    <row r="44" spans="3:7" x14ac:dyDescent="0.25">
      <c r="C44" s="2"/>
      <c r="D44" s="2"/>
      <c r="E44" s="2"/>
      <c r="F44" s="2"/>
      <c r="G44" s="20"/>
    </row>
    <row r="45" spans="3:7" x14ac:dyDescent="0.25">
      <c r="C45" s="2"/>
      <c r="D45" s="2"/>
      <c r="E45" s="2"/>
      <c r="F45" s="2"/>
      <c r="G45" s="20"/>
    </row>
    <row r="46" spans="3:7" x14ac:dyDescent="0.25">
      <c r="C46" s="2"/>
      <c r="D46" s="2"/>
      <c r="E46" s="2"/>
      <c r="F46" s="2"/>
      <c r="G46" s="20"/>
    </row>
    <row r="47" spans="3:7" x14ac:dyDescent="0.25">
      <c r="C47" s="2"/>
      <c r="D47" s="2"/>
      <c r="E47" s="2"/>
      <c r="F47" s="2"/>
      <c r="G47" s="20"/>
    </row>
    <row r="48" spans="3:7" x14ac:dyDescent="0.25">
      <c r="C48" s="2"/>
      <c r="D48" s="2"/>
      <c r="E48" s="2"/>
      <c r="F48" s="2"/>
      <c r="G48" s="20"/>
    </row>
    <row r="49" spans="2:7" x14ac:dyDescent="0.25">
      <c r="C49" s="2"/>
      <c r="D49" s="2"/>
      <c r="E49" s="2"/>
      <c r="F49" s="2"/>
      <c r="G49" s="20"/>
    </row>
    <row r="50" spans="2:7" ht="23.25" x14ac:dyDescent="0.35">
      <c r="B50" s="26" t="s">
        <v>0</v>
      </c>
      <c r="C50" s="26"/>
      <c r="D50" s="26"/>
      <c r="E50" s="26"/>
      <c r="F50" s="26"/>
      <c r="G50" s="21"/>
    </row>
    <row r="51" spans="2:7" ht="15.75" thickBot="1" x14ac:dyDescent="0.3">
      <c r="B51" s="3"/>
      <c r="C51" s="4"/>
      <c r="D51" s="4"/>
      <c r="E51" s="4"/>
      <c r="F51" s="4"/>
      <c r="G51" s="22" t="s">
        <v>1</v>
      </c>
    </row>
    <row r="52" spans="2:7" ht="19.5" thickBot="1" x14ac:dyDescent="0.3">
      <c r="B52" s="27" t="s">
        <v>2</v>
      </c>
      <c r="C52" s="27"/>
      <c r="D52" s="27"/>
      <c r="E52" s="27"/>
      <c r="F52" s="28"/>
      <c r="G52" s="12"/>
    </row>
    <row r="53" spans="2:7" ht="15.75" thickBot="1" x14ac:dyDescent="0.3">
      <c r="B53" s="3"/>
      <c r="C53" s="3"/>
      <c r="D53" s="3"/>
      <c r="E53" s="3"/>
      <c r="F53" s="3"/>
      <c r="G53" s="5" t="s">
        <v>1</v>
      </c>
    </row>
    <row r="54" spans="2:7" ht="19.5" thickBot="1" x14ac:dyDescent="0.35">
      <c r="B54" s="29" t="s">
        <v>3</v>
      </c>
      <c r="C54" s="29"/>
      <c r="D54" s="29"/>
      <c r="E54" s="29"/>
      <c r="F54" s="30"/>
      <c r="G54" s="13"/>
    </row>
    <row r="55" spans="2:7" x14ac:dyDescent="0.25">
      <c r="B55" s="3"/>
      <c r="C55" s="3"/>
      <c r="D55" s="3"/>
      <c r="E55" s="3"/>
      <c r="F55" s="3"/>
      <c r="G55" s="5"/>
    </row>
    <row r="56" spans="2:7" ht="18.75" x14ac:dyDescent="0.3">
      <c r="B56" s="29" t="s">
        <v>19</v>
      </c>
      <c r="C56" s="29"/>
      <c r="D56" s="29"/>
      <c r="E56" s="29"/>
      <c r="F56" s="29"/>
      <c r="G56" s="18" t="s">
        <v>27</v>
      </c>
    </row>
    <row r="57" spans="2:7" x14ac:dyDescent="0.25">
      <c r="B57" s="14"/>
      <c r="C57" s="34" t="s">
        <v>30</v>
      </c>
      <c r="D57" s="35"/>
      <c r="E57" s="35"/>
      <c r="F57" s="35"/>
      <c r="G57" s="5"/>
    </row>
    <row r="58" spans="2:7" x14ac:dyDescent="0.25">
      <c r="B58" s="14"/>
      <c r="C58" s="37" t="s">
        <v>31</v>
      </c>
      <c r="D58" s="37"/>
      <c r="E58" s="37"/>
      <c r="F58" s="37"/>
      <c r="G58" s="5"/>
    </row>
    <row r="59" spans="2:7" x14ac:dyDescent="0.25">
      <c r="C59" s="36" t="s">
        <v>32</v>
      </c>
      <c r="D59" s="36"/>
      <c r="E59" s="36"/>
      <c r="F59" s="36"/>
    </row>
    <row r="60" spans="2:7" x14ac:dyDescent="0.25">
      <c r="B60" s="3"/>
      <c r="C60" s="3"/>
      <c r="D60" s="3"/>
      <c r="E60" s="3"/>
      <c r="F60" s="3"/>
    </row>
    <row r="61" spans="2:7" ht="18.75" x14ac:dyDescent="0.3">
      <c r="B61" s="25" t="s">
        <v>5</v>
      </c>
      <c r="C61" s="25"/>
      <c r="D61" s="25"/>
      <c r="E61" s="25"/>
      <c r="F61" s="25"/>
      <c r="G61" s="18" t="s">
        <v>25</v>
      </c>
    </row>
    <row r="62" spans="2:7" x14ac:dyDescent="0.25">
      <c r="C62" s="31" t="s">
        <v>40</v>
      </c>
      <c r="D62" s="31"/>
      <c r="E62" s="31"/>
      <c r="F62" s="31"/>
    </row>
    <row r="63" spans="2:7" x14ac:dyDescent="0.25">
      <c r="C63" s="31" t="s">
        <v>41</v>
      </c>
      <c r="D63" s="31"/>
      <c r="E63" s="31"/>
      <c r="F63" s="31"/>
    </row>
    <row r="64" spans="2:7" x14ac:dyDescent="0.25">
      <c r="C64" s="33" t="s">
        <v>28</v>
      </c>
      <c r="D64" s="33"/>
      <c r="E64" s="33"/>
      <c r="F64" s="33"/>
    </row>
    <row r="65" spans="2:7" x14ac:dyDescent="0.25">
      <c r="B65" s="3"/>
      <c r="C65" s="3"/>
      <c r="D65" s="3"/>
      <c r="E65" s="3"/>
      <c r="F65" s="3"/>
    </row>
    <row r="66" spans="2:7" ht="18.75" x14ac:dyDescent="0.3">
      <c r="B66" s="25" t="s">
        <v>6</v>
      </c>
      <c r="C66" s="25"/>
      <c r="D66" s="25"/>
      <c r="E66" s="25"/>
      <c r="F66" s="25"/>
      <c r="G66" s="18" t="s">
        <v>23</v>
      </c>
    </row>
    <row r="67" spans="2:7" x14ac:dyDescent="0.25">
      <c r="B67" s="10" t="s">
        <v>20</v>
      </c>
      <c r="C67" s="32" t="s">
        <v>36</v>
      </c>
      <c r="D67" s="32"/>
      <c r="E67" s="32"/>
      <c r="F67" s="32"/>
    </row>
    <row r="68" spans="2:7" x14ac:dyDescent="0.25">
      <c r="B68" s="10" t="s">
        <v>21</v>
      </c>
      <c r="C68" s="32" t="s">
        <v>37</v>
      </c>
      <c r="D68" s="32"/>
      <c r="E68" s="32"/>
      <c r="F68" s="32"/>
    </row>
    <row r="69" spans="2:7" x14ac:dyDescent="0.25">
      <c r="B69" s="10" t="s">
        <v>22</v>
      </c>
      <c r="C69" s="32" t="s">
        <v>38</v>
      </c>
      <c r="D69" s="32"/>
      <c r="E69" s="32"/>
      <c r="F69" s="32"/>
    </row>
    <row r="70" spans="2:7" x14ac:dyDescent="0.25">
      <c r="B70" s="3"/>
      <c r="C70" s="3"/>
      <c r="D70" s="3"/>
      <c r="E70" s="3"/>
      <c r="F70" s="3"/>
    </row>
    <row r="71" spans="2:7" ht="18.75" x14ac:dyDescent="0.3">
      <c r="B71" s="25" t="s">
        <v>7</v>
      </c>
      <c r="C71" s="25"/>
      <c r="D71" s="25"/>
      <c r="E71" s="25"/>
      <c r="F71" s="25"/>
      <c r="G71" s="18" t="s">
        <v>8</v>
      </c>
    </row>
    <row r="72" spans="2:7" x14ac:dyDescent="0.25">
      <c r="C72" s="39" t="s">
        <v>33</v>
      </c>
      <c r="D72" s="39"/>
      <c r="E72" s="39"/>
      <c r="F72" s="39"/>
    </row>
    <row r="73" spans="2:7" x14ac:dyDescent="0.25">
      <c r="C73" s="39" t="s">
        <v>34</v>
      </c>
      <c r="D73" s="39"/>
      <c r="E73" s="39"/>
      <c r="F73" s="39"/>
    </row>
    <row r="74" spans="2:7" x14ac:dyDescent="0.25">
      <c r="C74" s="39" t="s">
        <v>35</v>
      </c>
      <c r="D74" s="39"/>
      <c r="E74" s="39"/>
      <c r="F74" s="39"/>
    </row>
    <row r="75" spans="2:7" x14ac:dyDescent="0.25">
      <c r="B75" s="3"/>
      <c r="C75" s="3"/>
      <c r="D75" s="3"/>
      <c r="E75" s="3"/>
      <c r="F75" s="3"/>
    </row>
    <row r="76" spans="2:7" ht="18.75" x14ac:dyDescent="0.3">
      <c r="B76" s="25" t="s">
        <v>26</v>
      </c>
      <c r="C76" s="25"/>
      <c r="D76" s="25"/>
      <c r="E76" s="25"/>
      <c r="F76" s="25"/>
      <c r="G76" s="18" t="s">
        <v>8</v>
      </c>
    </row>
    <row r="77" spans="2:7" x14ac:dyDescent="0.25">
      <c r="C77" s="38" t="s">
        <v>9</v>
      </c>
      <c r="D77" s="38"/>
      <c r="E77" s="38"/>
      <c r="F77" s="38"/>
    </row>
    <row r="78" spans="2:7" x14ac:dyDescent="0.25">
      <c r="C78" s="38" t="s">
        <v>10</v>
      </c>
      <c r="D78" s="38"/>
      <c r="E78" s="38"/>
      <c r="F78" s="38"/>
    </row>
    <row r="79" spans="2:7" x14ac:dyDescent="0.25">
      <c r="C79" s="38" t="s">
        <v>39</v>
      </c>
      <c r="D79" s="38"/>
      <c r="E79" s="38"/>
      <c r="F79" s="38"/>
      <c r="G79" s="23"/>
    </row>
    <row r="80" spans="2:7" ht="15.75" thickBot="1" x14ac:dyDescent="0.3">
      <c r="F80" s="16" t="s">
        <v>11</v>
      </c>
      <c r="G80" s="24">
        <f>C131</f>
        <v>0</v>
      </c>
    </row>
    <row r="81" spans="1:4" ht="15.75" thickTop="1" x14ac:dyDescent="0.25"/>
    <row r="82" spans="1:4" x14ac:dyDescent="0.25">
      <c r="A82" s="1" t="s">
        <v>44</v>
      </c>
    </row>
    <row r="90" spans="1:4" hidden="1" x14ac:dyDescent="0.25">
      <c r="B90" s="1" t="s">
        <v>12</v>
      </c>
      <c r="C90" s="2"/>
    </row>
    <row r="91" spans="1:4" hidden="1" x14ac:dyDescent="0.25">
      <c r="C91" s="1">
        <f>IF(G52&gt;4,1,0)</f>
        <v>0</v>
      </c>
    </row>
    <row r="92" spans="1:4" hidden="1" x14ac:dyDescent="0.25">
      <c r="B92" s="2"/>
      <c r="C92" s="1">
        <f>IF(G52&gt;9,1,0)</f>
        <v>0</v>
      </c>
    </row>
    <row r="93" spans="1:4" hidden="1" x14ac:dyDescent="0.25">
      <c r="B93" s="7"/>
      <c r="C93" s="1">
        <f>IF(G52&gt;49,1,0)</f>
        <v>0</v>
      </c>
    </row>
    <row r="94" spans="1:4" hidden="1" x14ac:dyDescent="0.25">
      <c r="C94" s="1">
        <f>IF(G52&lt;50,0,D94)</f>
        <v>0</v>
      </c>
      <c r="D94" s="7">
        <f>ROUNDDOWN((G52-50)/15,0)</f>
        <v>-3</v>
      </c>
    </row>
    <row r="95" spans="1:4" hidden="1" x14ac:dyDescent="0.25">
      <c r="B95" s="8" t="s">
        <v>13</v>
      </c>
      <c r="C95" s="9">
        <f>SUM(C91:C94)</f>
        <v>0</v>
      </c>
    </row>
    <row r="96" spans="1:4" hidden="1" x14ac:dyDescent="0.25"/>
    <row r="97" spans="2:4" hidden="1" x14ac:dyDescent="0.25">
      <c r="B97" s="1" t="s">
        <v>14</v>
      </c>
    </row>
    <row r="98" spans="2:4" hidden="1" x14ac:dyDescent="0.25">
      <c r="C98" s="1">
        <f>IF(G54&gt;4,1,0)</f>
        <v>0</v>
      </c>
    </row>
    <row r="99" spans="2:4" hidden="1" x14ac:dyDescent="0.25">
      <c r="C99" s="1">
        <f>IF(G54&gt;29,1,0)</f>
        <v>0</v>
      </c>
    </row>
    <row r="100" spans="2:4" hidden="1" x14ac:dyDescent="0.25">
      <c r="C100" s="1">
        <f>IF(G54&gt;99,1,0)</f>
        <v>0</v>
      </c>
    </row>
    <row r="101" spans="2:4" hidden="1" x14ac:dyDescent="0.25">
      <c r="B101" s="9" t="s">
        <v>13</v>
      </c>
      <c r="C101" s="9">
        <f>SUM(C98:C100)</f>
        <v>0</v>
      </c>
    </row>
    <row r="102" spans="2:4" hidden="1" x14ac:dyDescent="0.25"/>
    <row r="103" spans="2:4" hidden="1" x14ac:dyDescent="0.25">
      <c r="B103" s="1" t="s">
        <v>4</v>
      </c>
    </row>
    <row r="104" spans="2:4" hidden="1" x14ac:dyDescent="0.25">
      <c r="C104" s="1">
        <f>IF(D104,1,0)</f>
        <v>0</v>
      </c>
      <c r="D104" s="1" t="b">
        <v>0</v>
      </c>
    </row>
    <row r="105" spans="2:4" hidden="1" x14ac:dyDescent="0.25">
      <c r="C105" s="1">
        <f>IF(D105,2,0)</f>
        <v>0</v>
      </c>
      <c r="D105" s="1" t="b">
        <v>0</v>
      </c>
    </row>
    <row r="106" spans="2:4" hidden="1" x14ac:dyDescent="0.25">
      <c r="C106" s="1">
        <f>IF(D106,3,0)</f>
        <v>0</v>
      </c>
      <c r="D106" s="1" t="b">
        <v>0</v>
      </c>
    </row>
    <row r="107" spans="2:4" hidden="1" x14ac:dyDescent="0.25">
      <c r="B107" s="9" t="s">
        <v>13</v>
      </c>
      <c r="C107" s="9">
        <f>MAX(C104:C106)</f>
        <v>0</v>
      </c>
    </row>
    <row r="108" spans="2:4" hidden="1" x14ac:dyDescent="0.25"/>
    <row r="109" spans="2:4" hidden="1" x14ac:dyDescent="0.25">
      <c r="B109" s="1" t="s">
        <v>15</v>
      </c>
    </row>
    <row r="110" spans="2:4" hidden="1" x14ac:dyDescent="0.25">
      <c r="C110" s="1">
        <f>IF(D110,2,0)</f>
        <v>0</v>
      </c>
      <c r="D110" s="11" t="b">
        <v>0</v>
      </c>
    </row>
    <row r="111" spans="2:4" hidden="1" x14ac:dyDescent="0.25">
      <c r="C111" s="1">
        <f>IF(D111,3,0)</f>
        <v>0</v>
      </c>
      <c r="D111" s="11" t="b">
        <v>0</v>
      </c>
    </row>
    <row r="112" spans="2:4" ht="15.75" hidden="1" thickBot="1" x14ac:dyDescent="0.3">
      <c r="B112" s="1" t="s">
        <v>24</v>
      </c>
      <c r="C112" s="6">
        <f>MAX(C110:C111)</f>
        <v>0</v>
      </c>
    </row>
    <row r="113" spans="2:5" hidden="1" x14ac:dyDescent="0.25">
      <c r="C113" s="1">
        <f>IF(D113,3,0)</f>
        <v>0</v>
      </c>
      <c r="D113" s="11" t="b">
        <v>0</v>
      </c>
    </row>
    <row r="114" spans="2:5" hidden="1" x14ac:dyDescent="0.25">
      <c r="B114" s="1" t="s">
        <v>13</v>
      </c>
      <c r="C114" s="9">
        <f>SUM(C113,C112)</f>
        <v>0</v>
      </c>
    </row>
    <row r="115" spans="2:5" hidden="1" x14ac:dyDescent="0.25"/>
    <row r="116" spans="2:5" hidden="1" x14ac:dyDescent="0.25">
      <c r="B116" s="1" t="s">
        <v>16</v>
      </c>
    </row>
    <row r="117" spans="2:5" hidden="1" x14ac:dyDescent="0.25">
      <c r="B117" s="9"/>
      <c r="C117" s="9">
        <f>IF(D117,2,0)</f>
        <v>0</v>
      </c>
      <c r="D117" s="11" t="b">
        <v>0</v>
      </c>
    </row>
    <row r="118" spans="2:5" hidden="1" x14ac:dyDescent="0.25"/>
    <row r="119" spans="2:5" hidden="1" x14ac:dyDescent="0.25">
      <c r="B119" s="1" t="s">
        <v>7</v>
      </c>
    </row>
    <row r="120" spans="2:5" hidden="1" x14ac:dyDescent="0.25">
      <c r="C120" s="1">
        <f>IF(D120,1,0)</f>
        <v>0</v>
      </c>
      <c r="D120" s="11" t="b">
        <v>0</v>
      </c>
    </row>
    <row r="121" spans="2:5" hidden="1" x14ac:dyDescent="0.25">
      <c r="C121" s="1">
        <f>IF(D121,2,0)</f>
        <v>0</v>
      </c>
      <c r="D121" s="11" t="b">
        <v>0</v>
      </c>
    </row>
    <row r="122" spans="2:5" hidden="1" x14ac:dyDescent="0.25">
      <c r="C122" s="1">
        <f>IF(D122,3,0)</f>
        <v>0</v>
      </c>
      <c r="D122" s="11" t="b">
        <v>0</v>
      </c>
    </row>
    <row r="123" spans="2:5" hidden="1" x14ac:dyDescent="0.25">
      <c r="B123" s="9" t="s">
        <v>13</v>
      </c>
      <c r="C123" s="9">
        <f>SUM(C120:C122)</f>
        <v>0</v>
      </c>
    </row>
    <row r="124" spans="2:5" hidden="1" x14ac:dyDescent="0.25"/>
    <row r="125" spans="2:5" hidden="1" x14ac:dyDescent="0.25">
      <c r="B125" s="1" t="s">
        <v>17</v>
      </c>
    </row>
    <row r="126" spans="2:5" hidden="1" x14ac:dyDescent="0.25">
      <c r="C126" s="1">
        <f>IF(D126,1,0)</f>
        <v>0</v>
      </c>
      <c r="D126" s="11" t="b">
        <v>0</v>
      </c>
      <c r="E126" s="11"/>
    </row>
    <row r="127" spans="2:5" hidden="1" x14ac:dyDescent="0.25">
      <c r="C127" s="1">
        <f>IF(D127,2,0)</f>
        <v>0</v>
      </c>
      <c r="D127" s="11" t="b">
        <v>0</v>
      </c>
      <c r="E127" s="11"/>
    </row>
    <row r="128" spans="2:5" hidden="1" x14ac:dyDescent="0.25">
      <c r="C128" s="1">
        <f>IF(D128,3,0)</f>
        <v>0</v>
      </c>
      <c r="D128" s="11" t="b">
        <v>0</v>
      </c>
      <c r="E128" s="11"/>
    </row>
    <row r="129" spans="2:3" hidden="1" x14ac:dyDescent="0.25">
      <c r="B129" s="9" t="s">
        <v>13</v>
      </c>
      <c r="C129" s="9">
        <f>SUM(C126:C128)</f>
        <v>0</v>
      </c>
    </row>
    <row r="130" spans="2:3" hidden="1" x14ac:dyDescent="0.25"/>
    <row r="131" spans="2:3" hidden="1" x14ac:dyDescent="0.25">
      <c r="B131" s="1" t="s">
        <v>18</v>
      </c>
      <c r="C131" s="1">
        <f>SUM(C95,C101,C107,C114,C117,C123,C129)</f>
        <v>0</v>
      </c>
    </row>
  </sheetData>
  <customSheetViews>
    <customSheetView guid="{0AC8749D-02DA-4713-A1E2-71D62C591571}" showPageBreaks="1" showGridLines="0" fitToPage="1" printArea="1" view="pageLayout">
      <selection activeCell="I81" sqref="A1:I81"/>
      <pageMargins left="0.25" right="0.25" top="0.75" bottom="0.75" header="0.3" footer="0.3"/>
      <pageSetup paperSize="5" scale="71" orientation="portrait" r:id="rId1"/>
      <headerFooter>
        <oddFooter>&amp;CUlster County Industrial Development Agency
P.O. Box 4265
Kingston, New York 12402-4265</oddFooter>
      </headerFooter>
    </customSheetView>
  </customSheetViews>
  <mergeCells count="23">
    <mergeCell ref="C79:F79"/>
    <mergeCell ref="C72:F72"/>
    <mergeCell ref="C73:F73"/>
    <mergeCell ref="C74:F74"/>
    <mergeCell ref="B76:F76"/>
    <mergeCell ref="C77:F77"/>
    <mergeCell ref="C78:F78"/>
    <mergeCell ref="B71:F71"/>
    <mergeCell ref="B50:F50"/>
    <mergeCell ref="B52:F52"/>
    <mergeCell ref="B54:F54"/>
    <mergeCell ref="B56:F56"/>
    <mergeCell ref="B61:F61"/>
    <mergeCell ref="C62:F62"/>
    <mergeCell ref="C63:F63"/>
    <mergeCell ref="B66:F66"/>
    <mergeCell ref="C67:F67"/>
    <mergeCell ref="C68:F68"/>
    <mergeCell ref="C69:F69"/>
    <mergeCell ref="C64:F64"/>
    <mergeCell ref="C57:F57"/>
    <mergeCell ref="C59:F59"/>
    <mergeCell ref="C58:F58"/>
  </mergeCells>
  <pageMargins left="0.5" right="0.5" top="0.5" bottom="0.5" header="0.3" footer="0.3"/>
  <pageSetup paperSize="5" scale="61" orientation="portrait" r:id="rId2"/>
  <headerFooter>
    <oddHeader xml:space="preserve">&amp;L
</oddHeader>
    <oddFooter>&amp;LEffective January 2018&amp;CUlster County Industrial Development Agency
P. O. Box 4265, Kingston, NY  12402-4265
(845) 340-3556 | info@ulstercountyida.com</oddFooter>
  </headerFooter>
  <rowBreaks count="1" manualBreakCount="1">
    <brk id="89" max="16383" man="1"/>
  </rowBreaks>
  <ignoredErrors>
    <ignoredError sqref="B67:B69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locked="0" defaultSize="0" autoFill="0" autoLine="0" autoPict="0" altText="">
                <anchor moveWithCells="1">
                  <from>
                    <xdr:col>6</xdr:col>
                    <xdr:colOff>0</xdr:colOff>
                    <xdr:row>60</xdr:row>
                    <xdr:rowOff>228600</xdr:rowOff>
                  </from>
                  <to>
                    <xdr:col>6</xdr:col>
                    <xdr:colOff>619125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locked="0" defaultSize="0" autoFill="0" autoLine="0" autoPict="0" altText="">
                <anchor moveWithCells="1">
                  <from>
                    <xdr:col>6</xdr:col>
                    <xdr:colOff>0</xdr:colOff>
                    <xdr:row>62</xdr:row>
                    <xdr:rowOff>9525</xdr:rowOff>
                  </from>
                  <to>
                    <xdr:col>6</xdr:col>
                    <xdr:colOff>600075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66</xdr:row>
                    <xdr:rowOff>123825</xdr:rowOff>
                  </from>
                  <to>
                    <xdr:col>6</xdr:col>
                    <xdr:colOff>619125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70</xdr:row>
                    <xdr:rowOff>228600</xdr:rowOff>
                  </from>
                  <to>
                    <xdr:col>6</xdr:col>
                    <xdr:colOff>619125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6</xdr:col>
                    <xdr:colOff>619125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73</xdr:row>
                    <xdr:rowOff>9525</xdr:rowOff>
                  </from>
                  <to>
                    <xdr:col>6</xdr:col>
                    <xdr:colOff>619125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6</xdr:col>
                    <xdr:colOff>619125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78</xdr:row>
                    <xdr:rowOff>9525</xdr:rowOff>
                  </from>
                  <to>
                    <xdr:col>6</xdr:col>
                    <xdr:colOff>619125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75</xdr:row>
                    <xdr:rowOff>180975</xdr:rowOff>
                  </from>
                  <to>
                    <xdr:col>6</xdr:col>
                    <xdr:colOff>600075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209550</xdr:rowOff>
                  </from>
                  <to>
                    <xdr:col>6</xdr:col>
                    <xdr:colOff>314325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56</xdr:row>
                    <xdr:rowOff>190500</xdr:rowOff>
                  </from>
                  <to>
                    <xdr:col>6</xdr:col>
                    <xdr:colOff>314325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58</xdr:row>
                    <xdr:rowOff>9525</xdr:rowOff>
                  </from>
                  <to>
                    <xdr:col>6</xdr:col>
                    <xdr:colOff>314325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190500</xdr:rowOff>
                  </from>
                  <to>
                    <xdr:col>6</xdr:col>
                    <xdr:colOff>619125</xdr:colOff>
                    <xdr:row>57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PILOT Calculator</vt:lpstr>
      <vt:lpstr>'PILOT Calculator'!Print_Area</vt:lpstr>
    </vt:vector>
  </TitlesOfParts>
  <Company>Ulster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Ulster County</dc:creator>
  <cp:lastModifiedBy>Timothy Weidemann</cp:lastModifiedBy>
  <cp:lastPrinted>2018-01-16T19:38:51Z</cp:lastPrinted>
  <dcterms:created xsi:type="dcterms:W3CDTF">2017-05-08T18:25:52Z</dcterms:created>
  <dcterms:modified xsi:type="dcterms:W3CDTF">2018-01-22T22:09:27Z</dcterms:modified>
</cp:coreProperties>
</file>